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xtension Job\Small Area Fertilizer\"/>
    </mc:Choice>
  </mc:AlternateContent>
  <bookViews>
    <workbookView xWindow="0" yWindow="0" windowWidth="12888" windowHeight="8256"/>
  </bookViews>
  <sheets>
    <sheet name="Calculations" sheetId="3" r:id="rId1"/>
    <sheet name="Data Source" sheetId="2" r:id="rId2"/>
    <sheet name="Ideas" sheetId="1" r:id="rId3"/>
  </sheets>
  <definedNames>
    <definedName name="Circle">'Data Source'!$D$1</definedName>
    <definedName name="Oval">'Data Source'!$E$1:$E$2</definedName>
    <definedName name="Shapes">'Data Source'!$A$1:$A$4</definedName>
    <definedName name="SquareFootage">'Data Source'!$A$7:$A$8</definedName>
    <definedName name="SquareRectangle">'Data Source'!$B$1:$B$2</definedName>
    <definedName name="Triangle">'Data Source'!$C$1:$C$2</definedName>
  </definedNames>
  <calcPr calcId="162913"/>
</workbook>
</file>

<file path=xl/calcChain.xml><?xml version="1.0" encoding="utf-8"?>
<calcChain xmlns="http://schemas.openxmlformats.org/spreadsheetml/2006/main">
  <c r="N8" i="3" l="1"/>
  <c r="N9" i="3"/>
  <c r="N10" i="3"/>
  <c r="D14" i="3" l="1"/>
  <c r="D11" i="3"/>
  <c r="D9" i="3"/>
  <c r="D6" i="3"/>
  <c r="B5" i="1"/>
  <c r="B22" i="1"/>
  <c r="B23" i="1"/>
  <c r="B21" i="1"/>
  <c r="D15" i="3" l="1"/>
  <c r="H8" i="3" l="1"/>
  <c r="H10" i="3"/>
  <c r="O10" i="3" s="1"/>
  <c r="P10" i="3" s="1"/>
  <c r="H9" i="3"/>
  <c r="O9" i="3" s="1"/>
  <c r="P9" i="3" s="1"/>
  <c r="O8" i="3" l="1"/>
  <c r="P8" i="3" s="1"/>
</calcChain>
</file>

<file path=xl/sharedStrings.xml><?xml version="1.0" encoding="utf-8"?>
<sst xmlns="http://schemas.openxmlformats.org/spreadsheetml/2006/main" count="193" uniqueCount="121">
  <si>
    <t>Recommended N</t>
  </si>
  <si>
    <t>Recommended P2O5</t>
  </si>
  <si>
    <t>Instructions: Replace numbers in red text with values specific to your situation</t>
  </si>
  <si>
    <t>Area:</t>
  </si>
  <si>
    <t>Sq. ft.</t>
  </si>
  <si>
    <t>lbs per 1000 ft</t>
  </si>
  <si>
    <t>Area</t>
  </si>
  <si>
    <t>Recommended K2O</t>
  </si>
  <si>
    <t>Length</t>
  </si>
  <si>
    <t>Circle</t>
  </si>
  <si>
    <t>Triangle</t>
  </si>
  <si>
    <t>Oval</t>
  </si>
  <si>
    <t>Square Footage Calculator: Click on cell below and select shape</t>
  </si>
  <si>
    <t>Square/rectangle</t>
  </si>
  <si>
    <t>Height</t>
  </si>
  <si>
    <t>Base</t>
  </si>
  <si>
    <t>Radius</t>
  </si>
  <si>
    <t>Width and midpoint</t>
  </si>
  <si>
    <t>compare strings in excel</t>
  </si>
  <si>
    <t>lbs N in area</t>
  </si>
  <si>
    <t>lbs P2O5 in area</t>
  </si>
  <si>
    <t>lbs K20 in area</t>
  </si>
  <si>
    <t>Width*Height</t>
  </si>
  <si>
    <t>Square/Rectangle</t>
  </si>
  <si>
    <t>Total Area</t>
  </si>
  <si>
    <t>Midpoint width</t>
  </si>
  <si>
    <t xml:space="preserve">lbs per  </t>
  </si>
  <si>
    <t>Square Feet</t>
  </si>
  <si>
    <t>Step 2: Enter recommended/desired nutrient application and select recommendation square footage (see sample soil report). Two options: 1000 or 43560 (1 acre) square feet, click on number to change.</t>
  </si>
  <si>
    <t>Ammonium nitrate</t>
  </si>
  <si>
    <t>Ammonium sulfate</t>
  </si>
  <si>
    <t>Triple superphosphate</t>
  </si>
  <si>
    <t>Potassium chloride</t>
  </si>
  <si>
    <t>Turf fertilizer</t>
  </si>
  <si>
    <t>Lawn fertililzer</t>
  </si>
  <si>
    <t>Turf builder</t>
  </si>
  <si>
    <t>Balanced fertilizer</t>
  </si>
  <si>
    <t>Vegetable food</t>
  </si>
  <si>
    <t>Rose fertilizer</t>
  </si>
  <si>
    <t>Acidic fertilizer</t>
  </si>
  <si>
    <t>34-0-0</t>
  </si>
  <si>
    <t xml:space="preserve">Urea </t>
  </si>
  <si>
    <t>46-0-0</t>
  </si>
  <si>
    <t>21-0-0</t>
  </si>
  <si>
    <t>0-45-0</t>
  </si>
  <si>
    <t>0-0-60</t>
  </si>
  <si>
    <t>11-52-0</t>
  </si>
  <si>
    <t>18-46-0</t>
  </si>
  <si>
    <t>30-10-0</t>
  </si>
  <si>
    <t>29-3-4</t>
  </si>
  <si>
    <t>25-3-5</t>
  </si>
  <si>
    <t>16-16-16</t>
  </si>
  <si>
    <t>20-10-5</t>
  </si>
  <si>
    <t>30-10-10</t>
  </si>
  <si>
    <t>12-12-12'</t>
  </si>
  <si>
    <t>Alfalfa hay</t>
  </si>
  <si>
    <t>Bone meal</t>
  </si>
  <si>
    <t>Blood meal</t>
  </si>
  <si>
    <t>Composts</t>
  </si>
  <si>
    <t>Feather meal</t>
  </si>
  <si>
    <t>Fish meal</t>
  </si>
  <si>
    <t>Grass clippings</t>
  </si>
  <si>
    <t>Kelp</t>
  </si>
  <si>
    <t>Leaves</t>
  </si>
  <si>
    <t>Legumes</t>
  </si>
  <si>
    <t>Pine needles</t>
  </si>
  <si>
    <t>Cattle manure</t>
  </si>
  <si>
    <t>Horse manure</t>
  </si>
  <si>
    <t>Poultry manures</t>
  </si>
  <si>
    <t>Sawdust</t>
  </si>
  <si>
    <t>Straw/corn stalks</t>
  </si>
  <si>
    <t>Wood ashes</t>
  </si>
  <si>
    <t>% Nitrogen</t>
  </si>
  <si>
    <t>% Phosphate</t>
  </si>
  <si>
    <t>%Potash</t>
  </si>
  <si>
    <t>1-1.5</t>
  </si>
  <si>
    <t>2-3</t>
  </si>
  <si>
    <t>1-6</t>
  </si>
  <si>
    <t>1-3</t>
  </si>
  <si>
    <t>12</t>
  </si>
  <si>
    <t>6-12</t>
  </si>
  <si>
    <t>1-2</t>
  </si>
  <si>
    <t>12-14</t>
  </si>
  <si>
    <t>2-4</t>
  </si>
  <si>
    <t>3-4</t>
  </si>
  <si>
    <t>0.5</t>
  </si>
  <si>
    <t>0-1</t>
  </si>
  <si>
    <t>1</t>
  </si>
  <si>
    <t>0</t>
  </si>
  <si>
    <t>0.5-1</t>
  </si>
  <si>
    <t>11-30</t>
  </si>
  <si>
    <t>3</t>
  </si>
  <si>
    <t>3-7</t>
  </si>
  <si>
    <t>0-0.5</t>
  </si>
  <si>
    <t>2-5</t>
  </si>
  <si>
    <t>5-10</t>
  </si>
  <si>
    <t>Organic Fertilizers</t>
  </si>
  <si>
    <t>Inorganic Fertilizers</t>
  </si>
  <si>
    <t xml:space="preserve">% Nitrogen </t>
  </si>
  <si>
    <t>Cottonseed meal</t>
  </si>
  <si>
    <t>lbs N in your area</t>
  </si>
  <si>
    <t>lbs P2O5 in your area</t>
  </si>
  <si>
    <t>lbs K20 in your area</t>
  </si>
  <si>
    <t xml:space="preserve">Pounds </t>
  </si>
  <si>
    <t>Nitrogen</t>
  </si>
  <si>
    <t>Phosphate</t>
  </si>
  <si>
    <t>Potash</t>
  </si>
  <si>
    <t>Fertilizer nutirents</t>
  </si>
  <si>
    <t xml:space="preserve">Step 3: Enter nutrient values of the fertilizer you will be using (ie 16-16-16). For reference, a list of common fertilizers is inlcuded below. Inorganic fertilizer nutrients are given as a range since they vary slightly depending on source.  </t>
  </si>
  <si>
    <t>Approximate Cups**</t>
  </si>
  <si>
    <t>Approximate Tablespoons**</t>
  </si>
  <si>
    <t>*Finding one fertilizer that perfectly meets recommended nutrient needs is rare.  Supplying the full amount of N is often recommended.</t>
  </si>
  <si>
    <t>*Approximate because weight by volume of dry fertilizers varies</t>
  </si>
  <si>
    <t>N-P-K</t>
  </si>
  <si>
    <t>Ammonium Phosphate(2)</t>
  </si>
  <si>
    <t>Ammonium Phosphate(1)</t>
  </si>
  <si>
    <t>Amount of fertilizer to apply*</t>
  </si>
  <si>
    <t>Step 1: Calculate Square footage by entering values (in feet) next to the shape of your area. Multiple shapes can be entered and will be added together.</t>
  </si>
  <si>
    <t xml:space="preserve">Width </t>
  </si>
  <si>
    <t>ft</t>
  </si>
  <si>
    <t>sq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</si>
</sst>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0" fillId="0" borderId="6" xfId="0" applyBorder="1"/>
    <xf numFmtId="0" fontId="0" fillId="0" borderId="0" xfId="0" applyBorder="1"/>
    <xf numFmtId="0" fontId="2" fillId="0" borderId="0" xfId="0" applyFont="1" applyBorder="1"/>
    <xf numFmtId="0" fontId="0" fillId="0" borderId="0" xfId="0" applyFont="1" applyBorder="1"/>
    <xf numFmtId="0" fontId="0" fillId="0" borderId="9" xfId="0" applyBorder="1"/>
    <xf numFmtId="0" fontId="2" fillId="0" borderId="10" xfId="0" applyFont="1" applyBorder="1"/>
    <xf numFmtId="0" fontId="0" fillId="0" borderId="7" xfId="0" applyBorder="1"/>
    <xf numFmtId="2" fontId="2" fillId="0" borderId="0" xfId="0" applyNumberFormat="1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3" xfId="0" applyBorder="1" applyAlignment="1">
      <alignment horizontal="center" wrapText="1"/>
    </xf>
    <xf numFmtId="2" fontId="2" fillId="0" borderId="7" xfId="0" applyNumberFormat="1" applyFont="1" applyBorder="1" applyAlignment="1">
      <alignment horizontal="center"/>
    </xf>
    <xf numFmtId="164" fontId="2" fillId="0" borderId="10" xfId="0" applyNumberFormat="1" applyFont="1" applyBorder="1"/>
    <xf numFmtId="0" fontId="0" fillId="0" borderId="14" xfId="0" applyBorder="1"/>
    <xf numFmtId="164" fontId="2" fillId="0" borderId="2" xfId="0" applyNumberFormat="1" applyFont="1" applyBorder="1"/>
    <xf numFmtId="0" fontId="3" fillId="0" borderId="7" xfId="0" applyFont="1" applyBorder="1"/>
    <xf numFmtId="0" fontId="4" fillId="0" borderId="8" xfId="0" applyFont="1" applyBorder="1"/>
    <xf numFmtId="164" fontId="4" fillId="0" borderId="8" xfId="0" applyNumberFormat="1" applyFont="1" applyBorder="1"/>
    <xf numFmtId="164" fontId="4" fillId="0" borderId="1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0" xfId="0" applyFont="1" applyBorder="1" applyProtection="1">
      <protection locked="0"/>
    </xf>
    <xf numFmtId="0" fontId="1" fillId="0" borderId="7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5"/>
  <sheetViews>
    <sheetView tabSelected="1" workbookViewId="0">
      <selection activeCell="N5" sqref="N5"/>
    </sheetView>
  </sheetViews>
  <sheetFormatPr defaultRowHeight="14.4" x14ac:dyDescent="0.3"/>
  <cols>
    <col min="1" max="1" width="3.44140625" customWidth="1"/>
    <col min="2" max="2" width="20.109375" customWidth="1"/>
    <col min="3" max="3" width="14.109375" customWidth="1"/>
    <col min="4" max="4" width="8.6640625" customWidth="1"/>
    <col min="5" max="5" width="5" customWidth="1"/>
    <col min="7" max="7" width="18.33203125" customWidth="1"/>
    <col min="8" max="8" width="6.77734375" customWidth="1"/>
    <col min="9" max="9" width="6.88671875" customWidth="1"/>
    <col min="10" max="10" width="7.44140625" customWidth="1"/>
    <col min="11" max="11" width="10.5546875" customWidth="1"/>
    <col min="13" max="13" width="22.109375" customWidth="1"/>
    <col min="14" max="14" width="11.21875" customWidth="1"/>
    <col min="15" max="15" width="15.21875" customWidth="1"/>
    <col min="16" max="16" width="13.21875" customWidth="1"/>
  </cols>
  <sheetData>
    <row r="1" spans="2:24" x14ac:dyDescent="0.3">
      <c r="B1" s="3" t="s">
        <v>2</v>
      </c>
    </row>
    <row r="2" spans="2:24" ht="15" thickBot="1" x14ac:dyDescent="0.35">
      <c r="X2" t="s">
        <v>113</v>
      </c>
    </row>
    <row r="3" spans="2:24" ht="60" customHeight="1" x14ac:dyDescent="0.3">
      <c r="B3" s="42" t="s">
        <v>117</v>
      </c>
      <c r="C3" s="43"/>
      <c r="D3" s="43"/>
      <c r="E3" s="44"/>
      <c r="G3" s="36" t="s">
        <v>28</v>
      </c>
      <c r="H3" s="37"/>
      <c r="I3" s="37"/>
      <c r="J3" s="37"/>
      <c r="K3" s="38"/>
      <c r="M3" s="39" t="s">
        <v>108</v>
      </c>
      <c r="N3" s="40"/>
      <c r="O3" s="40"/>
      <c r="P3" s="41"/>
    </row>
    <row r="4" spans="2:24" x14ac:dyDescent="0.3">
      <c r="B4" s="8" t="s">
        <v>23</v>
      </c>
      <c r="C4" s="9" t="s">
        <v>118</v>
      </c>
      <c r="D4" s="45">
        <v>10</v>
      </c>
      <c r="E4" s="27" t="s">
        <v>119</v>
      </c>
      <c r="G4" s="8" t="s">
        <v>0</v>
      </c>
      <c r="H4" s="45">
        <v>4</v>
      </c>
      <c r="I4" s="9" t="s">
        <v>26</v>
      </c>
      <c r="J4" s="45">
        <v>1000</v>
      </c>
      <c r="K4" s="14" t="s">
        <v>27</v>
      </c>
      <c r="M4" s="8"/>
      <c r="N4" s="9" t="s">
        <v>98</v>
      </c>
      <c r="O4" s="9" t="s">
        <v>73</v>
      </c>
      <c r="P4" s="14" t="s">
        <v>74</v>
      </c>
    </row>
    <row r="5" spans="2:24" x14ac:dyDescent="0.3">
      <c r="B5" s="8"/>
      <c r="C5" s="9" t="s">
        <v>14</v>
      </c>
      <c r="D5" s="45">
        <v>20</v>
      </c>
      <c r="E5" s="27" t="s">
        <v>119</v>
      </c>
      <c r="G5" s="8" t="s">
        <v>1</v>
      </c>
      <c r="H5" s="45">
        <v>2</v>
      </c>
      <c r="I5" s="9" t="s">
        <v>26</v>
      </c>
      <c r="J5" s="45">
        <v>1000</v>
      </c>
      <c r="K5" s="14" t="s">
        <v>27</v>
      </c>
      <c r="M5" s="8" t="s">
        <v>107</v>
      </c>
      <c r="N5" s="45">
        <v>30</v>
      </c>
      <c r="O5" s="45">
        <v>10</v>
      </c>
      <c r="P5" s="46">
        <v>0</v>
      </c>
    </row>
    <row r="6" spans="2:24" x14ac:dyDescent="0.3">
      <c r="B6" s="25"/>
      <c r="C6" s="4" t="s">
        <v>3</v>
      </c>
      <c r="D6" s="4">
        <f>D4*D5</f>
        <v>200</v>
      </c>
      <c r="E6" s="28" t="s">
        <v>120</v>
      </c>
      <c r="G6" s="8" t="s">
        <v>7</v>
      </c>
      <c r="H6" s="45">
        <v>0</v>
      </c>
      <c r="I6" s="9" t="s">
        <v>26</v>
      </c>
      <c r="J6" s="45">
        <v>1000</v>
      </c>
      <c r="K6" s="14" t="s">
        <v>27</v>
      </c>
      <c r="M6" s="8"/>
      <c r="N6" s="31" t="s">
        <v>116</v>
      </c>
      <c r="O6" s="31"/>
      <c r="P6" s="32"/>
    </row>
    <row r="7" spans="2:24" ht="30.6" customHeight="1" x14ac:dyDescent="0.3">
      <c r="B7" s="8" t="s">
        <v>10</v>
      </c>
      <c r="C7" s="9" t="s">
        <v>15</v>
      </c>
      <c r="D7" s="45">
        <v>0</v>
      </c>
      <c r="E7" s="27" t="s">
        <v>119</v>
      </c>
      <c r="G7" s="8"/>
      <c r="H7" s="9"/>
      <c r="I7" s="9"/>
      <c r="J7" s="9"/>
      <c r="K7" s="14"/>
      <c r="M7" s="8"/>
      <c r="N7" s="18" t="s">
        <v>103</v>
      </c>
      <c r="O7" s="19" t="s">
        <v>109</v>
      </c>
      <c r="P7" s="22" t="s">
        <v>110</v>
      </c>
    </row>
    <row r="8" spans="2:24" x14ac:dyDescent="0.3">
      <c r="B8" s="8"/>
      <c r="C8" s="9" t="s">
        <v>14</v>
      </c>
      <c r="D8" s="45">
        <v>0</v>
      </c>
      <c r="E8" s="27" t="s">
        <v>119</v>
      </c>
      <c r="G8" s="8" t="s">
        <v>0</v>
      </c>
      <c r="H8" s="15">
        <f>$D$15*H4/J4</f>
        <v>0.8</v>
      </c>
      <c r="I8" s="10" t="s">
        <v>100</v>
      </c>
      <c r="J8" s="9"/>
      <c r="K8" s="14"/>
      <c r="M8" s="8" t="s">
        <v>104</v>
      </c>
      <c r="N8" s="20">
        <f>IF(N5=0,0,H8/(N5/100))</f>
        <v>2.666666666666667</v>
      </c>
      <c r="O8" s="20">
        <f>N8/0.5</f>
        <v>5.3333333333333339</v>
      </c>
      <c r="P8" s="23">
        <f>O8*16</f>
        <v>85.333333333333343</v>
      </c>
    </row>
    <row r="9" spans="2:24" x14ac:dyDescent="0.3">
      <c r="B9" s="25"/>
      <c r="C9" s="4" t="s">
        <v>3</v>
      </c>
      <c r="D9" s="4">
        <f>D7*D8/2</f>
        <v>0</v>
      </c>
      <c r="E9" s="28" t="s">
        <v>120</v>
      </c>
      <c r="G9" s="8" t="s">
        <v>1</v>
      </c>
      <c r="H9" s="15">
        <f>$D$15*H5/J5</f>
        <v>0.4</v>
      </c>
      <c r="I9" s="10" t="s">
        <v>101</v>
      </c>
      <c r="J9" s="9"/>
      <c r="K9" s="14"/>
      <c r="M9" s="8" t="s">
        <v>105</v>
      </c>
      <c r="N9" s="20">
        <f>IF(O5=0,0,H9/(O5/100))</f>
        <v>4</v>
      </c>
      <c r="O9" s="20">
        <f t="shared" ref="O9:O10" si="0">N9/0.5</f>
        <v>8</v>
      </c>
      <c r="P9" s="23">
        <f t="shared" ref="P9:P10" si="1">O9*16</f>
        <v>128</v>
      </c>
    </row>
    <row r="10" spans="2:24" x14ac:dyDescent="0.3">
      <c r="B10" s="8" t="s">
        <v>9</v>
      </c>
      <c r="C10" s="9" t="s">
        <v>16</v>
      </c>
      <c r="D10" s="45">
        <v>0</v>
      </c>
      <c r="E10" s="27" t="s">
        <v>119</v>
      </c>
      <c r="G10" s="8" t="s">
        <v>7</v>
      </c>
      <c r="H10" s="15">
        <f>$D$15*H6/J6</f>
        <v>0</v>
      </c>
      <c r="I10" s="10" t="s">
        <v>102</v>
      </c>
      <c r="J10" s="9"/>
      <c r="K10" s="14"/>
      <c r="M10" s="8" t="s">
        <v>106</v>
      </c>
      <c r="N10" s="21">
        <f>IF(P5=0,0,H10/(pF/100))</f>
        <v>0</v>
      </c>
      <c r="O10" s="21">
        <f t="shared" si="0"/>
        <v>0</v>
      </c>
      <c r="P10" s="23">
        <f t="shared" si="1"/>
        <v>0</v>
      </c>
    </row>
    <row r="11" spans="2:24" x14ac:dyDescent="0.3">
      <c r="B11" s="25"/>
      <c r="C11" s="4" t="s">
        <v>3</v>
      </c>
      <c r="D11" s="26">
        <f>PI()*D10^2</f>
        <v>0</v>
      </c>
      <c r="E11" s="29" t="s">
        <v>120</v>
      </c>
      <c r="G11" s="8"/>
      <c r="H11" s="9"/>
      <c r="I11" s="9"/>
      <c r="J11" s="9"/>
      <c r="K11" s="14"/>
      <c r="M11" s="8"/>
      <c r="N11" s="9"/>
      <c r="O11" s="9"/>
      <c r="P11" s="14"/>
    </row>
    <row r="12" spans="2:24" ht="14.4" customHeight="1" x14ac:dyDescent="0.3">
      <c r="B12" s="8" t="s">
        <v>11</v>
      </c>
      <c r="C12" s="11" t="s">
        <v>8</v>
      </c>
      <c r="D12" s="45">
        <v>0</v>
      </c>
      <c r="E12" s="27" t="s">
        <v>119</v>
      </c>
      <c r="G12" s="8"/>
      <c r="H12" s="9"/>
      <c r="I12" s="9"/>
      <c r="J12" s="9"/>
      <c r="K12" s="14"/>
      <c r="M12" s="33" t="s">
        <v>111</v>
      </c>
      <c r="N12" s="34"/>
      <c r="O12" s="34"/>
      <c r="P12" s="35"/>
    </row>
    <row r="13" spans="2:24" x14ac:dyDescent="0.3">
      <c r="B13" s="8"/>
      <c r="C13" s="9" t="s">
        <v>25</v>
      </c>
      <c r="D13" s="45">
        <v>0</v>
      </c>
      <c r="E13" s="27" t="s">
        <v>119</v>
      </c>
      <c r="G13" s="8"/>
      <c r="H13" s="9"/>
      <c r="I13" s="9"/>
      <c r="J13" s="9"/>
      <c r="K13" s="14"/>
      <c r="M13" s="33"/>
      <c r="N13" s="34"/>
      <c r="O13" s="34"/>
      <c r="P13" s="35"/>
    </row>
    <row r="14" spans="2:24" x14ac:dyDescent="0.3">
      <c r="B14" s="25"/>
      <c r="C14" s="4" t="s">
        <v>3</v>
      </c>
      <c r="D14" s="4">
        <f>D12*D13*0.8</f>
        <v>0</v>
      </c>
      <c r="E14" s="28" t="s">
        <v>120</v>
      </c>
      <c r="G14" s="8"/>
      <c r="H14" s="9"/>
      <c r="I14" s="9"/>
      <c r="J14" s="9"/>
      <c r="K14" s="14"/>
      <c r="M14" s="33"/>
      <c r="N14" s="34"/>
      <c r="O14" s="34"/>
      <c r="P14" s="35"/>
    </row>
    <row r="15" spans="2:24" ht="15" thickBot="1" x14ac:dyDescent="0.35">
      <c r="B15" s="12"/>
      <c r="C15" s="13" t="s">
        <v>24</v>
      </c>
      <c r="D15" s="24">
        <f>SUM(D14,D11,D9,D6)</f>
        <v>200</v>
      </c>
      <c r="E15" s="30" t="s">
        <v>120</v>
      </c>
      <c r="G15" s="12"/>
      <c r="H15" s="16"/>
      <c r="I15" s="16"/>
      <c r="J15" s="16"/>
      <c r="K15" s="17"/>
      <c r="M15" s="12" t="s">
        <v>112</v>
      </c>
      <c r="N15" s="16"/>
      <c r="O15" s="16"/>
      <c r="P15" s="17"/>
    </row>
    <row r="17" spans="6:18" x14ac:dyDescent="0.3">
      <c r="M17" s="3" t="s">
        <v>97</v>
      </c>
      <c r="N17" s="3" t="s">
        <v>113</v>
      </c>
      <c r="O17" s="3" t="s">
        <v>96</v>
      </c>
      <c r="P17" s="3" t="s">
        <v>72</v>
      </c>
      <c r="Q17" s="3" t="s">
        <v>73</v>
      </c>
      <c r="R17" s="3" t="s">
        <v>74</v>
      </c>
    </row>
    <row r="18" spans="6:18" x14ac:dyDescent="0.3">
      <c r="F18" s="7"/>
      <c r="G18" s="7"/>
      <c r="M18" t="s">
        <v>41</v>
      </c>
      <c r="N18" t="s">
        <v>42</v>
      </c>
      <c r="O18" t="s">
        <v>55</v>
      </c>
      <c r="P18" s="6" t="s">
        <v>76</v>
      </c>
      <c r="Q18" s="6" t="s">
        <v>89</v>
      </c>
      <c r="R18" s="6" t="s">
        <v>81</v>
      </c>
    </row>
    <row r="19" spans="6:18" x14ac:dyDescent="0.3">
      <c r="M19" t="s">
        <v>29</v>
      </c>
      <c r="N19" t="s">
        <v>40</v>
      </c>
      <c r="O19" t="s">
        <v>56</v>
      </c>
      <c r="P19" s="6" t="s">
        <v>77</v>
      </c>
      <c r="Q19" s="6" t="s">
        <v>90</v>
      </c>
      <c r="R19" s="6">
        <v>0</v>
      </c>
    </row>
    <row r="20" spans="6:18" x14ac:dyDescent="0.3">
      <c r="M20" t="s">
        <v>30</v>
      </c>
      <c r="N20" t="s">
        <v>43</v>
      </c>
      <c r="O20" t="s">
        <v>57</v>
      </c>
      <c r="P20" s="6">
        <v>12</v>
      </c>
      <c r="Q20" s="6" t="s">
        <v>81</v>
      </c>
      <c r="R20" s="6" t="s">
        <v>86</v>
      </c>
    </row>
    <row r="21" spans="6:18" x14ac:dyDescent="0.3">
      <c r="M21" t="s">
        <v>31</v>
      </c>
      <c r="N21" t="s">
        <v>44</v>
      </c>
      <c r="O21" t="s">
        <v>99</v>
      </c>
      <c r="P21" s="6">
        <v>6</v>
      </c>
      <c r="Q21" s="6" t="s">
        <v>91</v>
      </c>
      <c r="R21" s="6" t="s">
        <v>87</v>
      </c>
    </row>
    <row r="22" spans="6:18" x14ac:dyDescent="0.3">
      <c r="M22" t="s">
        <v>32</v>
      </c>
      <c r="N22" t="s">
        <v>45</v>
      </c>
      <c r="O22" t="s">
        <v>58</v>
      </c>
      <c r="P22" s="6" t="s">
        <v>78</v>
      </c>
      <c r="Q22" s="6" t="s">
        <v>81</v>
      </c>
      <c r="R22" s="6" t="s">
        <v>81</v>
      </c>
    </row>
    <row r="23" spans="6:18" x14ac:dyDescent="0.3">
      <c r="M23" t="s">
        <v>115</v>
      </c>
      <c r="N23" t="s">
        <v>46</v>
      </c>
      <c r="O23" t="s">
        <v>59</v>
      </c>
      <c r="P23" s="6" t="s">
        <v>79</v>
      </c>
      <c r="Q23" s="6" t="s">
        <v>88</v>
      </c>
      <c r="R23" s="6" t="s">
        <v>88</v>
      </c>
    </row>
    <row r="24" spans="6:18" x14ac:dyDescent="0.3">
      <c r="M24" t="s">
        <v>114</v>
      </c>
      <c r="N24" t="s">
        <v>47</v>
      </c>
      <c r="O24" t="s">
        <v>60</v>
      </c>
      <c r="P24" s="6" t="s">
        <v>80</v>
      </c>
      <c r="Q24" s="6" t="s">
        <v>92</v>
      </c>
      <c r="R24" s="6" t="s">
        <v>94</v>
      </c>
    </row>
    <row r="25" spans="6:18" x14ac:dyDescent="0.3">
      <c r="M25" t="s">
        <v>33</v>
      </c>
      <c r="N25" t="s">
        <v>48</v>
      </c>
      <c r="O25" t="s">
        <v>61</v>
      </c>
      <c r="P25" s="6" t="s">
        <v>81</v>
      </c>
      <c r="Q25" s="6" t="s">
        <v>93</v>
      </c>
      <c r="R25" s="6" t="s">
        <v>81</v>
      </c>
    </row>
    <row r="26" spans="6:18" x14ac:dyDescent="0.3">
      <c r="M26" t="s">
        <v>34</v>
      </c>
      <c r="N26" t="s">
        <v>49</v>
      </c>
      <c r="O26" t="s">
        <v>62</v>
      </c>
      <c r="P26" s="6" t="s">
        <v>82</v>
      </c>
      <c r="Q26" s="6" t="s">
        <v>89</v>
      </c>
      <c r="R26" s="6" t="s">
        <v>95</v>
      </c>
    </row>
    <row r="27" spans="6:18" x14ac:dyDescent="0.3">
      <c r="M27" t="s">
        <v>35</v>
      </c>
      <c r="N27" t="s">
        <v>50</v>
      </c>
      <c r="O27" t="s">
        <v>63</v>
      </c>
      <c r="P27" s="6" t="s">
        <v>75</v>
      </c>
      <c r="Q27" s="6" t="s">
        <v>93</v>
      </c>
      <c r="R27" s="6" t="s">
        <v>93</v>
      </c>
    </row>
    <row r="28" spans="6:18" x14ac:dyDescent="0.3">
      <c r="M28" t="s">
        <v>36</v>
      </c>
      <c r="N28" t="s">
        <v>51</v>
      </c>
      <c r="O28" t="s">
        <v>64</v>
      </c>
      <c r="P28" s="6" t="s">
        <v>83</v>
      </c>
      <c r="Q28" s="6" t="s">
        <v>93</v>
      </c>
      <c r="R28" s="6" t="s">
        <v>76</v>
      </c>
    </row>
    <row r="29" spans="6:18" x14ac:dyDescent="0.3">
      <c r="M29" t="s">
        <v>37</v>
      </c>
      <c r="N29" s="5" t="s">
        <v>54</v>
      </c>
      <c r="O29" t="s">
        <v>66</v>
      </c>
      <c r="P29" s="6" t="s">
        <v>76</v>
      </c>
      <c r="Q29" s="6" t="s">
        <v>89</v>
      </c>
      <c r="R29" s="6" t="s">
        <v>81</v>
      </c>
    </row>
    <row r="30" spans="6:18" x14ac:dyDescent="0.3">
      <c r="M30" t="s">
        <v>38</v>
      </c>
      <c r="N30" t="s">
        <v>52</v>
      </c>
      <c r="O30" t="s">
        <v>67</v>
      </c>
      <c r="P30" s="6" t="s">
        <v>81</v>
      </c>
      <c r="Q30" s="6" t="s">
        <v>89</v>
      </c>
      <c r="R30" s="6" t="s">
        <v>81</v>
      </c>
    </row>
    <row r="31" spans="6:18" x14ac:dyDescent="0.3">
      <c r="M31" t="s">
        <v>39</v>
      </c>
      <c r="N31" t="s">
        <v>53</v>
      </c>
      <c r="O31" t="s">
        <v>68</v>
      </c>
      <c r="P31" s="6" t="s">
        <v>84</v>
      </c>
      <c r="Q31" s="6" t="s">
        <v>81</v>
      </c>
      <c r="R31" s="6" t="s">
        <v>81</v>
      </c>
    </row>
    <row r="32" spans="6:18" x14ac:dyDescent="0.3">
      <c r="O32" t="s">
        <v>65</v>
      </c>
      <c r="P32" s="6" t="s">
        <v>85</v>
      </c>
      <c r="Q32" s="6" t="s">
        <v>88</v>
      </c>
      <c r="R32" s="6" t="s">
        <v>87</v>
      </c>
    </row>
    <row r="33" spans="15:18" x14ac:dyDescent="0.3">
      <c r="O33" t="s">
        <v>69</v>
      </c>
      <c r="P33" s="6" t="s">
        <v>86</v>
      </c>
      <c r="Q33" s="6" t="s">
        <v>93</v>
      </c>
      <c r="R33" s="6" t="s">
        <v>86</v>
      </c>
    </row>
    <row r="34" spans="15:18" x14ac:dyDescent="0.3">
      <c r="O34" t="s">
        <v>70</v>
      </c>
      <c r="P34" s="6" t="s">
        <v>87</v>
      </c>
      <c r="Q34" s="6" t="s">
        <v>93</v>
      </c>
      <c r="R34" s="6" t="s">
        <v>87</v>
      </c>
    </row>
    <row r="35" spans="15:18" x14ac:dyDescent="0.3">
      <c r="O35" t="s">
        <v>71</v>
      </c>
      <c r="P35" s="6" t="s">
        <v>88</v>
      </c>
      <c r="Q35" s="6" t="s">
        <v>81</v>
      </c>
      <c r="R35" s="6" t="s">
        <v>92</v>
      </c>
    </row>
  </sheetData>
  <sheetProtection sheet="1" objects="1" scenarios="1" selectLockedCells="1"/>
  <protectedRanges>
    <protectedRange sqref="N5:P5" name="Range7" securityDescriptor="O:WDG:WDD:(A;;CC;;;BU)"/>
    <protectedRange sqref="J4:J6" name="Range6"/>
    <protectedRange sqref="H4:H6" name="Range5"/>
    <protectedRange sqref="D12:D13" name="Range4"/>
    <protectedRange sqref="D10" name="Range3"/>
    <protectedRange sqref="D7:D8" name="Range2"/>
    <protectedRange sqref="D4:D5" name="Range1"/>
  </protectedRanges>
  <mergeCells count="5">
    <mergeCell ref="N6:P6"/>
    <mergeCell ref="M12:P14"/>
    <mergeCell ref="G3:K3"/>
    <mergeCell ref="M3:P3"/>
    <mergeCell ref="B3:E3"/>
  </mergeCells>
  <dataValidations count="1">
    <dataValidation type="list" allowBlank="1" showInputMessage="1" showErrorMessage="1" sqref="J4:J6">
      <formula1>SquareFootage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7" sqref="A7:A8"/>
    </sheetView>
  </sheetViews>
  <sheetFormatPr defaultRowHeight="14.4" x14ac:dyDescent="0.3"/>
  <sheetData>
    <row r="1" spans="1:5" x14ac:dyDescent="0.3">
      <c r="A1" t="s">
        <v>13</v>
      </c>
      <c r="B1" t="s">
        <v>22</v>
      </c>
      <c r="C1" t="s">
        <v>15</v>
      </c>
      <c r="D1" t="s">
        <v>16</v>
      </c>
      <c r="E1" t="s">
        <v>8</v>
      </c>
    </row>
    <row r="2" spans="1:5" x14ac:dyDescent="0.3">
      <c r="A2" t="s">
        <v>10</v>
      </c>
      <c r="C2" t="s">
        <v>14</v>
      </c>
      <c r="E2" t="s">
        <v>17</v>
      </c>
    </row>
    <row r="3" spans="1:5" x14ac:dyDescent="0.3">
      <c r="A3" t="s">
        <v>9</v>
      </c>
    </row>
    <row r="4" spans="1:5" x14ac:dyDescent="0.3">
      <c r="A4" t="s">
        <v>11</v>
      </c>
    </row>
    <row r="7" spans="1:5" x14ac:dyDescent="0.3">
      <c r="A7">
        <v>1000</v>
      </c>
    </row>
    <row r="8" spans="1:5" x14ac:dyDescent="0.3">
      <c r="A8">
        <v>43560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4" sqref="A4"/>
    </sheetView>
  </sheetViews>
  <sheetFormatPr defaultRowHeight="14.4" x14ac:dyDescent="0.3"/>
  <cols>
    <col min="1" max="1" width="19.6640625" customWidth="1"/>
    <col min="3" max="3" width="13" customWidth="1"/>
  </cols>
  <sheetData>
    <row r="1" spans="1:3" x14ac:dyDescent="0.3">
      <c r="A1" t="s">
        <v>2</v>
      </c>
    </row>
    <row r="3" spans="1:3" x14ac:dyDescent="0.3">
      <c r="A3" t="s">
        <v>12</v>
      </c>
    </row>
    <row r="4" spans="1:3" x14ac:dyDescent="0.3">
      <c r="A4" s="1" t="s">
        <v>13</v>
      </c>
    </row>
    <row r="5" spans="1:3" x14ac:dyDescent="0.3">
      <c r="B5" t="e">
        <f>VLOOKUP(A4,'Data Source'!A1:E4,'Data Source'!B:E)</f>
        <v>#VALUE!</v>
      </c>
    </row>
    <row r="6" spans="1:3" x14ac:dyDescent="0.3">
      <c r="A6" t="s">
        <v>15</v>
      </c>
    </row>
    <row r="9" spans="1:3" x14ac:dyDescent="0.3">
      <c r="A9" t="s">
        <v>18</v>
      </c>
    </row>
    <row r="16" spans="1:3" x14ac:dyDescent="0.3">
      <c r="A16" t="s">
        <v>6</v>
      </c>
      <c r="B16" s="2">
        <v>20</v>
      </c>
      <c r="C16" t="s">
        <v>4</v>
      </c>
    </row>
    <row r="17" spans="1:3" x14ac:dyDescent="0.3">
      <c r="A17" t="s">
        <v>0</v>
      </c>
      <c r="B17" s="2">
        <v>4</v>
      </c>
      <c r="C17" t="s">
        <v>5</v>
      </c>
    </row>
    <row r="18" spans="1:3" x14ac:dyDescent="0.3">
      <c r="A18" t="s">
        <v>1</v>
      </c>
      <c r="B18" s="2">
        <v>2</v>
      </c>
      <c r="C18" t="s">
        <v>5</v>
      </c>
    </row>
    <row r="19" spans="1:3" x14ac:dyDescent="0.3">
      <c r="A19" t="s">
        <v>7</v>
      </c>
      <c r="B19" s="2">
        <v>0</v>
      </c>
      <c r="C19" t="s">
        <v>5</v>
      </c>
    </row>
    <row r="21" spans="1:3" x14ac:dyDescent="0.3">
      <c r="A21" t="s">
        <v>0</v>
      </c>
      <c r="B21">
        <f>$B$16*B17/1000</f>
        <v>0.08</v>
      </c>
      <c r="C21" t="s">
        <v>19</v>
      </c>
    </row>
    <row r="22" spans="1:3" x14ac:dyDescent="0.3">
      <c r="A22" t="s">
        <v>1</v>
      </c>
      <c r="B22">
        <f>$B$16*B18/1000</f>
        <v>0.04</v>
      </c>
      <c r="C22" t="s">
        <v>20</v>
      </c>
    </row>
    <row r="23" spans="1:3" x14ac:dyDescent="0.3">
      <c r="A23" t="s">
        <v>7</v>
      </c>
      <c r="B23">
        <f>$B$16*B19/1000</f>
        <v>0</v>
      </c>
      <c r="C23" t="s">
        <v>21</v>
      </c>
    </row>
  </sheetData>
  <dataValidations count="2">
    <dataValidation type="list" allowBlank="1" showInputMessage="1" showErrorMessage="1" sqref="A6">
      <formula1>INDIRECT(A4)</formula1>
    </dataValidation>
    <dataValidation type="list" allowBlank="1" showInputMessage="1" showErrorMessage="1" sqref="A4">
      <formula1>Shapes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Calculations</vt:lpstr>
      <vt:lpstr>Data Source</vt:lpstr>
      <vt:lpstr>Ideas</vt:lpstr>
      <vt:lpstr>Circle</vt:lpstr>
      <vt:lpstr>Oval</vt:lpstr>
      <vt:lpstr>Shapes</vt:lpstr>
      <vt:lpstr>SquareFootage</vt:lpstr>
      <vt:lpstr>SquareRectangle</vt:lpstr>
      <vt:lpstr>Triangle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Edit1</dc:creator>
  <cp:lastModifiedBy>Editor 1</cp:lastModifiedBy>
  <dcterms:created xsi:type="dcterms:W3CDTF">2015-09-10T20:17:24Z</dcterms:created>
  <dcterms:modified xsi:type="dcterms:W3CDTF">2016-07-19T12:37:47Z</dcterms:modified>
</cp:coreProperties>
</file>